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370_EE\Insenerehitus\1. Töös olevad projektid\10374 Oru pargi sadama sild 01.03_01.10.22\9. Invoicing - Müük\9.1. Site measurement - Raamatupidamise alusdokumendid\"/>
    </mc:Choice>
  </mc:AlternateContent>
  <bookViews>
    <workbookView xWindow="-120" yWindow="-120" windowWidth="29040" windowHeight="15720" tabRatio="846" activeTab="5"/>
  </bookViews>
  <sheets>
    <sheet name="Nr.1" sheetId="10" r:id="rId1"/>
    <sheet name="Nr.2" sheetId="11" r:id="rId2"/>
    <sheet name="Nr.3" sheetId="12" r:id="rId3"/>
    <sheet name="Nr.4" sheetId="13" r:id="rId4"/>
    <sheet name="Nr.5" sheetId="14" r:id="rId5"/>
    <sheet name="Nr.6" sheetId="1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5" i="15" l="1"/>
  <c r="H85" i="15"/>
  <c r="J85" i="15"/>
  <c r="K85" i="15"/>
  <c r="M85" i="15"/>
  <c r="N85" i="15" s="1"/>
  <c r="M84" i="15"/>
  <c r="N84" i="15" s="1"/>
  <c r="K84" i="15"/>
  <c r="J84" i="15"/>
  <c r="H84" i="15"/>
  <c r="F84" i="15"/>
  <c r="L85" i="15" l="1"/>
  <c r="H87" i="15"/>
  <c r="L84" i="15"/>
  <c r="F87" i="15"/>
  <c r="J87" i="15"/>
  <c r="J88" i="15" s="1"/>
  <c r="J89" i="15" s="1"/>
  <c r="F88" i="15"/>
  <c r="F89" i="15" s="1"/>
  <c r="L87" i="15"/>
  <c r="L88" i="15" s="1"/>
  <c r="L89" i="15" s="1"/>
  <c r="H88" i="15"/>
  <c r="H89" i="15" s="1"/>
  <c r="K77" i="15" l="1"/>
  <c r="H74" i="15"/>
  <c r="M67" i="15"/>
  <c r="N67" i="15" s="1"/>
  <c r="K50" i="15"/>
  <c r="M41" i="15"/>
  <c r="N41" i="15" s="1"/>
  <c r="M27" i="15"/>
  <c r="N27" i="15" s="1"/>
  <c r="K18" i="15"/>
  <c r="M17" i="15"/>
  <c r="N17" i="15" s="1"/>
  <c r="J77" i="15"/>
  <c r="F77" i="15"/>
  <c r="J74" i="15"/>
  <c r="F74" i="15"/>
  <c r="J67" i="15"/>
  <c r="F67" i="15"/>
  <c r="M50" i="15"/>
  <c r="N50" i="15" s="1"/>
  <c r="J50" i="15"/>
  <c r="F50" i="15"/>
  <c r="M49" i="15"/>
  <c r="N49" i="15" s="1"/>
  <c r="K49" i="15"/>
  <c r="J49" i="15"/>
  <c r="H49" i="15"/>
  <c r="L49" i="15" s="1"/>
  <c r="F49" i="15"/>
  <c r="K41" i="15"/>
  <c r="J41" i="15"/>
  <c r="H41" i="15"/>
  <c r="L41" i="15" s="1"/>
  <c r="F41" i="15"/>
  <c r="J27" i="15"/>
  <c r="F27" i="15"/>
  <c r="J18" i="15"/>
  <c r="F18" i="15"/>
  <c r="K17" i="15"/>
  <c r="J17" i="15"/>
  <c r="H17" i="15"/>
  <c r="F17" i="15"/>
  <c r="L17" i="15" l="1"/>
  <c r="L74" i="15"/>
  <c r="F79" i="15"/>
  <c r="J79" i="15"/>
  <c r="J80" i="15" s="1"/>
  <c r="J81" i="15" s="1"/>
  <c r="K74" i="15"/>
  <c r="H67" i="15"/>
  <c r="L67" i="15" s="1"/>
  <c r="M77" i="15"/>
  <c r="N77" i="15" s="1"/>
  <c r="H27" i="15"/>
  <c r="L27" i="15" s="1"/>
  <c r="K67" i="15"/>
  <c r="M74" i="15"/>
  <c r="N74" i="15" s="1"/>
  <c r="K27" i="15"/>
  <c r="H50" i="15"/>
  <c r="L50" i="15" s="1"/>
  <c r="H18" i="15"/>
  <c r="L18" i="15" s="1"/>
  <c r="H77" i="15"/>
  <c r="L77" i="15" s="1"/>
  <c r="M18" i="15"/>
  <c r="N18" i="15" s="1"/>
  <c r="M77" i="14"/>
  <c r="N77" i="14" s="1"/>
  <c r="K77" i="14"/>
  <c r="J77" i="14"/>
  <c r="H77" i="14"/>
  <c r="L77" i="14" s="1"/>
  <c r="F77" i="14"/>
  <c r="M74" i="14"/>
  <c r="N74" i="14" s="1"/>
  <c r="K74" i="14"/>
  <c r="J74" i="14"/>
  <c r="L74" i="14" s="1"/>
  <c r="H74" i="14"/>
  <c r="F74" i="14"/>
  <c r="M67" i="14"/>
  <c r="N67" i="14" s="1"/>
  <c r="K67" i="14"/>
  <c r="J67" i="14"/>
  <c r="L67" i="14" s="1"/>
  <c r="H67" i="14"/>
  <c r="F67" i="14"/>
  <c r="M50" i="14"/>
  <c r="N50" i="14" s="1"/>
  <c r="K50" i="14"/>
  <c r="J50" i="14"/>
  <c r="H50" i="14"/>
  <c r="F50" i="14"/>
  <c r="M49" i="14"/>
  <c r="N49" i="14" s="1"/>
  <c r="K49" i="14"/>
  <c r="J49" i="14"/>
  <c r="H49" i="14"/>
  <c r="L49" i="14" s="1"/>
  <c r="F49" i="14"/>
  <c r="M41" i="14"/>
  <c r="N41" i="14" s="1"/>
  <c r="K41" i="14"/>
  <c r="J41" i="14"/>
  <c r="H41" i="14"/>
  <c r="F41" i="14"/>
  <c r="M27" i="14"/>
  <c r="N27" i="14" s="1"/>
  <c r="K27" i="14"/>
  <c r="J27" i="14"/>
  <c r="H27" i="14"/>
  <c r="F27" i="14"/>
  <c r="M18" i="14"/>
  <c r="N18" i="14" s="1"/>
  <c r="K18" i="14"/>
  <c r="J18" i="14"/>
  <c r="H18" i="14"/>
  <c r="F18" i="14"/>
  <c r="F79" i="14" s="1"/>
  <c r="M17" i="14"/>
  <c r="N17" i="14" s="1"/>
  <c r="K17" i="14"/>
  <c r="J17" i="14"/>
  <c r="H17" i="14"/>
  <c r="L17" i="14" s="1"/>
  <c r="F17" i="14"/>
  <c r="H79" i="15" l="1"/>
  <c r="H80" i="15" s="1"/>
  <c r="H81" i="15" s="1"/>
  <c r="F80" i="15"/>
  <c r="F81" i="15" s="1"/>
  <c r="L79" i="15"/>
  <c r="L80" i="15" s="1"/>
  <c r="L81" i="15" s="1"/>
  <c r="N79" i="15"/>
  <c r="N80" i="15" s="1"/>
  <c r="N81" i="15" s="1"/>
  <c r="L41" i="14"/>
  <c r="L27" i="14"/>
  <c r="J79" i="14"/>
  <c r="J80" i="14" s="1"/>
  <c r="J81" i="14" s="1"/>
  <c r="L18" i="14"/>
  <c r="L50" i="14"/>
  <c r="N79" i="14"/>
  <c r="N80" i="14" s="1"/>
  <c r="N81" i="14" s="1"/>
  <c r="F80" i="14"/>
  <c r="F81" i="14" s="1"/>
  <c r="H79" i="14"/>
  <c r="M77" i="13"/>
  <c r="N77" i="13" s="1"/>
  <c r="K77" i="13"/>
  <c r="J77" i="13"/>
  <c r="H77" i="13"/>
  <c r="F77" i="13"/>
  <c r="M74" i="13"/>
  <c r="N74" i="13" s="1"/>
  <c r="K74" i="13"/>
  <c r="J74" i="13"/>
  <c r="H74" i="13"/>
  <c r="F74" i="13"/>
  <c r="M67" i="13"/>
  <c r="N67" i="13" s="1"/>
  <c r="K67" i="13"/>
  <c r="J67" i="13"/>
  <c r="H67" i="13"/>
  <c r="F67" i="13"/>
  <c r="M50" i="13"/>
  <c r="N50" i="13" s="1"/>
  <c r="K50" i="13"/>
  <c r="J50" i="13"/>
  <c r="H50" i="13"/>
  <c r="F50" i="13"/>
  <c r="M49" i="13"/>
  <c r="N49" i="13" s="1"/>
  <c r="K49" i="13"/>
  <c r="J49" i="13"/>
  <c r="H49" i="13"/>
  <c r="F49" i="13"/>
  <c r="M41" i="13"/>
  <c r="N41" i="13" s="1"/>
  <c r="K41" i="13"/>
  <c r="J41" i="13"/>
  <c r="H41" i="13"/>
  <c r="F41" i="13"/>
  <c r="M27" i="13"/>
  <c r="N27" i="13" s="1"/>
  <c r="K27" i="13"/>
  <c r="J27" i="13"/>
  <c r="H27" i="13"/>
  <c r="F27" i="13"/>
  <c r="M18" i="13"/>
  <c r="N18" i="13" s="1"/>
  <c r="K18" i="13"/>
  <c r="J18" i="13"/>
  <c r="H18" i="13"/>
  <c r="F18" i="13"/>
  <c r="F79" i="13" s="1"/>
  <c r="M17" i="13"/>
  <c r="N17" i="13" s="1"/>
  <c r="K17" i="13"/>
  <c r="J17" i="13"/>
  <c r="H17" i="13"/>
  <c r="F17" i="13"/>
  <c r="N87" i="15" l="1"/>
  <c r="N88" i="15" s="1"/>
  <c r="N89" i="15" s="1"/>
  <c r="L79" i="14"/>
  <c r="L80" i="14" s="1"/>
  <c r="L81" i="14" s="1"/>
  <c r="H80" i="14"/>
  <c r="H81" i="14" s="1"/>
  <c r="L27" i="13"/>
  <c r="L49" i="13"/>
  <c r="L17" i="13"/>
  <c r="L41" i="13"/>
  <c r="L74" i="13"/>
  <c r="L77" i="13"/>
  <c r="L18" i="13"/>
  <c r="L67" i="13"/>
  <c r="J79" i="13"/>
  <c r="J80" i="13" s="1"/>
  <c r="J81" i="13" s="1"/>
  <c r="L50" i="13"/>
  <c r="N79" i="13"/>
  <c r="N80" i="13" s="1"/>
  <c r="N81" i="13" s="1"/>
  <c r="F80" i="13"/>
  <c r="F81" i="13" s="1"/>
  <c r="H79" i="13"/>
  <c r="K18" i="12"/>
  <c r="M77" i="12"/>
  <c r="N77" i="12" s="1"/>
  <c r="K77" i="12"/>
  <c r="J77" i="12"/>
  <c r="H77" i="12"/>
  <c r="L77" i="12" s="1"/>
  <c r="F77" i="12"/>
  <c r="M74" i="12"/>
  <c r="N74" i="12" s="1"/>
  <c r="K74" i="12"/>
  <c r="J74" i="12"/>
  <c r="H74" i="12"/>
  <c r="L74" i="12" s="1"/>
  <c r="F74" i="12"/>
  <c r="M67" i="12"/>
  <c r="N67" i="12" s="1"/>
  <c r="K67" i="12"/>
  <c r="J67" i="12"/>
  <c r="H67" i="12"/>
  <c r="L67" i="12" s="1"/>
  <c r="F67" i="12"/>
  <c r="M50" i="12"/>
  <c r="N50" i="12" s="1"/>
  <c r="K50" i="12"/>
  <c r="J50" i="12"/>
  <c r="H50" i="12"/>
  <c r="F50" i="12"/>
  <c r="M49" i="12"/>
  <c r="N49" i="12" s="1"/>
  <c r="K49" i="12"/>
  <c r="J49" i="12"/>
  <c r="H49" i="12"/>
  <c r="L49" i="12" s="1"/>
  <c r="F49" i="12"/>
  <c r="M41" i="12"/>
  <c r="N41" i="12" s="1"/>
  <c r="K41" i="12"/>
  <c r="J41" i="12"/>
  <c r="H41" i="12"/>
  <c r="L41" i="12" s="1"/>
  <c r="F41" i="12"/>
  <c r="M27" i="12"/>
  <c r="N27" i="12" s="1"/>
  <c r="K27" i="12"/>
  <c r="J27" i="12"/>
  <c r="H27" i="12"/>
  <c r="F27" i="12"/>
  <c r="M18" i="12"/>
  <c r="N18" i="12" s="1"/>
  <c r="J18" i="12"/>
  <c r="H18" i="12"/>
  <c r="F18" i="12"/>
  <c r="M17" i="12"/>
  <c r="N17" i="12" s="1"/>
  <c r="K17" i="12"/>
  <c r="J17" i="12"/>
  <c r="H17" i="12"/>
  <c r="F17" i="12"/>
  <c r="F79" i="12" s="1"/>
  <c r="L79" i="13" l="1"/>
  <c r="L80" i="13" s="1"/>
  <c r="L81" i="13" s="1"/>
  <c r="H81" i="13"/>
  <c r="H80" i="13"/>
  <c r="L50" i="12"/>
  <c r="L27" i="12"/>
  <c r="L18" i="12"/>
  <c r="H79" i="12"/>
  <c r="H80" i="12" s="1"/>
  <c r="H81" i="12" s="1"/>
  <c r="J79" i="12"/>
  <c r="J80" i="12" s="1"/>
  <c r="J81" i="12" s="1"/>
  <c r="N79" i="12"/>
  <c r="N80" i="12" s="1"/>
  <c r="N81" i="12" s="1"/>
  <c r="F80" i="12"/>
  <c r="F81" i="12" s="1"/>
  <c r="L17" i="12"/>
  <c r="M77" i="11"/>
  <c r="N77" i="11" s="1"/>
  <c r="K77" i="11"/>
  <c r="J77" i="11"/>
  <c r="H77" i="11"/>
  <c r="F77" i="11"/>
  <c r="M74" i="11"/>
  <c r="N74" i="11" s="1"/>
  <c r="K74" i="11"/>
  <c r="J74" i="11"/>
  <c r="H74" i="11"/>
  <c r="F74" i="11"/>
  <c r="M67" i="11"/>
  <c r="N67" i="11" s="1"/>
  <c r="K67" i="11"/>
  <c r="J67" i="11"/>
  <c r="H67" i="11"/>
  <c r="L67" i="11" s="1"/>
  <c r="F67" i="11"/>
  <c r="M50" i="11"/>
  <c r="N50" i="11" s="1"/>
  <c r="K50" i="11"/>
  <c r="J50" i="11"/>
  <c r="H50" i="11"/>
  <c r="F50" i="11"/>
  <c r="M49" i="11"/>
  <c r="N49" i="11" s="1"/>
  <c r="K49" i="11"/>
  <c r="J49" i="11"/>
  <c r="H49" i="11"/>
  <c r="L49" i="11" s="1"/>
  <c r="F49" i="11"/>
  <c r="M41" i="11"/>
  <c r="N41" i="11" s="1"/>
  <c r="K41" i="11"/>
  <c r="J41" i="11"/>
  <c r="H41" i="11"/>
  <c r="F41" i="11"/>
  <c r="M27" i="11"/>
  <c r="N27" i="11" s="1"/>
  <c r="K27" i="11"/>
  <c r="J27" i="11"/>
  <c r="H27" i="11"/>
  <c r="F27" i="11"/>
  <c r="M18" i="11"/>
  <c r="N18" i="11" s="1"/>
  <c r="K18" i="11"/>
  <c r="J18" i="11"/>
  <c r="H18" i="11"/>
  <c r="F18" i="11"/>
  <c r="M17" i="11"/>
  <c r="N17" i="11" s="1"/>
  <c r="K17" i="11"/>
  <c r="J17" i="11"/>
  <c r="H17" i="11"/>
  <c r="F17" i="11"/>
  <c r="F79" i="11" s="1"/>
  <c r="L79" i="12" l="1"/>
  <c r="L80" i="12" s="1"/>
  <c r="L81" i="12" s="1"/>
  <c r="L74" i="11"/>
  <c r="L27" i="11"/>
  <c r="L50" i="11"/>
  <c r="L18" i="11"/>
  <c r="L77" i="11"/>
  <c r="L41" i="11"/>
  <c r="H79" i="11"/>
  <c r="H80" i="11" s="1"/>
  <c r="L17" i="11"/>
  <c r="N79" i="11"/>
  <c r="N80" i="11" s="1"/>
  <c r="N81" i="11" s="1"/>
  <c r="F80" i="11"/>
  <c r="F81" i="11"/>
  <c r="J79" i="11"/>
  <c r="L81" i="10"/>
  <c r="L79" i="11" l="1"/>
  <c r="L80" i="11" s="1"/>
  <c r="L81" i="11" s="1"/>
  <c r="H81" i="11"/>
  <c r="J80" i="11"/>
  <c r="J81" i="11" s="1"/>
  <c r="K77" i="10"/>
  <c r="K74" i="10"/>
  <c r="K67" i="10"/>
  <c r="K50" i="10"/>
  <c r="K49" i="10"/>
  <c r="K41" i="10"/>
  <c r="K27" i="10"/>
  <c r="K18" i="10"/>
  <c r="K17" i="10"/>
  <c r="M77" i="10"/>
  <c r="N77" i="10" s="1"/>
  <c r="J77" i="10"/>
  <c r="H77" i="10"/>
  <c r="L77" i="10" s="1"/>
  <c r="F77" i="10"/>
  <c r="M74" i="10"/>
  <c r="N74" i="10" s="1"/>
  <c r="J74" i="10"/>
  <c r="H74" i="10"/>
  <c r="L74" i="10" s="1"/>
  <c r="F74" i="10"/>
  <c r="M67" i="10"/>
  <c r="N67" i="10" s="1"/>
  <c r="J67" i="10"/>
  <c r="H67" i="10"/>
  <c r="L67" i="10" s="1"/>
  <c r="F67" i="10"/>
  <c r="M50" i="10"/>
  <c r="N50" i="10" s="1"/>
  <c r="J50" i="10"/>
  <c r="H50" i="10"/>
  <c r="L50" i="10" s="1"/>
  <c r="F50" i="10"/>
  <c r="M49" i="10"/>
  <c r="N49" i="10" s="1"/>
  <c r="J49" i="10"/>
  <c r="H49" i="10"/>
  <c r="L49" i="10" s="1"/>
  <c r="F49" i="10"/>
  <c r="M41" i="10"/>
  <c r="N41" i="10" s="1"/>
  <c r="J41" i="10"/>
  <c r="H41" i="10"/>
  <c r="L41" i="10" s="1"/>
  <c r="F41" i="10"/>
  <c r="M27" i="10"/>
  <c r="N27" i="10" s="1"/>
  <c r="J27" i="10"/>
  <c r="H27" i="10"/>
  <c r="L27" i="10" s="1"/>
  <c r="F27" i="10"/>
  <c r="M18" i="10"/>
  <c r="N18" i="10" s="1"/>
  <c r="J18" i="10"/>
  <c r="H18" i="10"/>
  <c r="L18" i="10" s="1"/>
  <c r="F18" i="10"/>
  <c r="J17" i="10" l="1"/>
  <c r="F17" i="10" l="1"/>
  <c r="M17" i="10"/>
  <c r="N17" i="10" s="1"/>
  <c r="H17" i="10"/>
  <c r="L17" i="10" s="1"/>
  <c r="L79" i="10" s="1"/>
  <c r="L80" i="10" s="1"/>
  <c r="F79" i="10" l="1"/>
  <c r="H79" i="10"/>
  <c r="J79" i="10"/>
  <c r="J80" i="10" s="1"/>
  <c r="N79" i="10"/>
  <c r="N80" i="10" s="1"/>
  <c r="N81" i="10" s="1"/>
  <c r="H80" i="10" l="1"/>
  <c r="H81" i="10" s="1"/>
  <c r="J81" i="10"/>
  <c r="F80" i="10"/>
  <c r="F81" i="10" s="1"/>
</calcChain>
</file>

<file path=xl/sharedStrings.xml><?xml version="1.0" encoding="utf-8"?>
<sst xmlns="http://schemas.openxmlformats.org/spreadsheetml/2006/main" count="1454" uniqueCount="210">
  <si>
    <t>JRK.</t>
  </si>
  <si>
    <t>TÖÖ NIMETUS</t>
  </si>
  <si>
    <t>NR.</t>
  </si>
  <si>
    <t>Töövõtja:</t>
  </si>
  <si>
    <t>teostatud tööde üleandmise ja vastuvõtmise kohta</t>
  </si>
  <si>
    <t>Mõõt-</t>
  </si>
  <si>
    <t>ühik</t>
  </si>
  <si>
    <t>Hind</t>
  </si>
  <si>
    <t>Kogus</t>
  </si>
  <si>
    <t>Maksumus</t>
  </si>
  <si>
    <t>Leping</t>
  </si>
  <si>
    <t>Varem akteeritud</t>
  </si>
  <si>
    <t>Jooksev kuu</t>
  </si>
  <si>
    <t>Töö üleandja</t>
  </si>
  <si>
    <t>Töö vastuvõtja</t>
  </si>
  <si>
    <t xml:space="preserve">Tellija: </t>
  </si>
  <si>
    <t>Jääk</t>
  </si>
  <si>
    <t>Kokku:</t>
  </si>
  <si>
    <t>Kokku koos käibemaksuga:</t>
  </si>
  <si>
    <t>Käibemaks 20%:</t>
  </si>
  <si>
    <t>/allkirjastatud digitaalselt/</t>
  </si>
  <si>
    <t>Leonhard Weiss OÜ</t>
  </si>
  <si>
    <t>Vesse 8 Tallinn 11415</t>
  </si>
  <si>
    <t>tel. 601 2285</t>
  </si>
  <si>
    <t>(Töövõtja): Andrei Jermiškin</t>
  </si>
  <si>
    <t xml:space="preserve">kogusumma  </t>
  </si>
  <si>
    <t>Riigimetsa Majandamise Keskus</t>
  </si>
  <si>
    <t>Sagadi küla, Haljala vald, 45403, Lääne-Viru maakond</t>
  </si>
  <si>
    <t>tel. 676 7500</t>
  </si>
  <si>
    <t>Omanikujärelevalve:</t>
  </si>
  <si>
    <t>AS Taalri Varahaldus</t>
  </si>
  <si>
    <t>Kadaka tee 137-50, 12915 Tallinn</t>
  </si>
  <si>
    <t>tel. 644 8644</t>
  </si>
  <si>
    <r>
      <t>Objekti nimetus:</t>
    </r>
    <r>
      <rPr>
        <sz val="12"/>
        <rFont val="Times New Roman"/>
        <family val="1"/>
      </rPr>
      <t xml:space="preserve">  Oru pargi sadama sild</t>
    </r>
  </si>
  <si>
    <t>AKT nr.1, “31” mai 2022.a.</t>
  </si>
  <si>
    <t>Ehitustööd</t>
  </si>
  <si>
    <t>Käesolev akt on koostatud ehituse töövõtulepingu nr.1-18.2022/53, 01.03.2022.a. (edaspidi - leping) alusel.</t>
  </si>
  <si>
    <t>(Omanikujärelevalve): Riivo Juhansoo</t>
  </si>
  <si>
    <t>(Tellija): Heinar Juuse</t>
  </si>
  <si>
    <t>Akteeritaval perioodil oli teostatud järgmised tööd:</t>
  </si>
  <si>
    <t>1)</t>
  </si>
  <si>
    <t>2)</t>
  </si>
  <si>
    <t>3)</t>
  </si>
  <si>
    <t>4)</t>
  </si>
  <si>
    <t>5)</t>
  </si>
  <si>
    <t>6)</t>
  </si>
  <si>
    <t>7)</t>
  </si>
  <si>
    <t>Ehitusplatsi ettevalmistus</t>
  </si>
  <si>
    <t>Ajutise tee ehitus</t>
  </si>
  <si>
    <t>Vana silla lammutus</t>
  </si>
  <si>
    <t>Puude raie</t>
  </si>
  <si>
    <t>Alustati kaldasammaste aluste ehitamisega</t>
  </si>
  <si>
    <t>Olemasoleva taristu lammutamine ning lammutusjääkide utiliseerimine</t>
  </si>
  <si>
    <t>Üldised ja ettevalmistustööd</t>
  </si>
  <si>
    <t>Mullatööde teostamine</t>
  </si>
  <si>
    <t>Katendite rajamine</t>
  </si>
  <si>
    <t>Drenaaži rajamine</t>
  </si>
  <si>
    <t>Konstruktsioonide rajamine</t>
  </si>
  <si>
    <t>Tehnovõrkude rajamine</t>
  </si>
  <si>
    <t>Haljastustööd</t>
  </si>
  <si>
    <t>Muud rekonstrueerimisega seotud kulud</t>
  </si>
  <si>
    <t>Lepingu hind 367 285,64 (kolmsada kuuskümmend seitse tuhat kakssada kaheksakümmend viis eurot  ja 64 senti) + KM</t>
  </si>
  <si>
    <t>Proovivõtt ja katsetamine</t>
  </si>
  <si>
    <t>2.1</t>
  </si>
  <si>
    <t>2.2</t>
  </si>
  <si>
    <t>2.3</t>
  </si>
  <si>
    <t>2.4</t>
  </si>
  <si>
    <t>2.5</t>
  </si>
  <si>
    <t>2.6</t>
  </si>
  <si>
    <t>Load, kindlusustused</t>
  </si>
  <si>
    <t>Tööpiirkonna korrashoid</t>
  </si>
  <si>
    <t>Ajutised tööd (s.h.objekti kontor, ajutised teed)</t>
  </si>
  <si>
    <t>Tööde mõõdistamine ja märkimistööd</t>
  </si>
  <si>
    <t>Konsultatsioonid projekteerijaga</t>
  </si>
  <si>
    <t>Ettevalmistustööd (kaldasamba veetõkke)</t>
  </si>
  <si>
    <t>2.7</t>
  </si>
  <si>
    <t>2.8</t>
  </si>
  <si>
    <t>Üksikpuude langetamine koos kändude juurimisega (freesimisega)</t>
  </si>
  <si>
    <t>3.1</t>
  </si>
  <si>
    <t>3.2</t>
  </si>
  <si>
    <t>3.3</t>
  </si>
  <si>
    <t>3.4</t>
  </si>
  <si>
    <t>3.5</t>
  </si>
  <si>
    <t>3.6</t>
  </si>
  <si>
    <t>3.7</t>
  </si>
  <si>
    <t>3.8</t>
  </si>
  <si>
    <t>Kasvupinnase eemaldamine</t>
  </si>
  <si>
    <t>Jõe sängi puhastamine (silla piirides)</t>
  </si>
  <si>
    <t>Muldkeha ehitamine juurdeveetavast pinnasest, Kf≥2m/ööp</t>
  </si>
  <si>
    <t>Astmete lõikamine</t>
  </si>
  <si>
    <t>Oleva mulde pealispinna planeerimine ja tihendamine</t>
  </si>
  <si>
    <t>Oleva mulde aluspinna planeerimine ja tihendamine</t>
  </si>
  <si>
    <t>3.9</t>
  </si>
  <si>
    <t>3.10</t>
  </si>
  <si>
    <t>Geokärg IG40</t>
  </si>
  <si>
    <t>Klombitud graniidist samba viimistlus koos paigaldamisega</t>
  </si>
  <si>
    <t>Kaare viimistluskivid koos lukkuga (s.h.paigaldamine)</t>
  </si>
  <si>
    <t>3.11</t>
  </si>
  <si>
    <t>3.12</t>
  </si>
  <si>
    <t>3.13</t>
  </si>
  <si>
    <t>Külgseina viimistkivid (Ungru)</t>
  </si>
  <si>
    <t>Munakivid geotekstiilil (kivid D40-60mm)</t>
  </si>
  <si>
    <t>Munakivid betooniseguga geotekstiilil (sadeveerenn)</t>
  </si>
  <si>
    <t>Geotekstiil filtreeriv 2kl.</t>
  </si>
  <si>
    <t>4.1</t>
  </si>
  <si>
    <t>4.2</t>
  </si>
  <si>
    <t>4.3</t>
  </si>
  <si>
    <t>4.4</t>
  </si>
  <si>
    <t>4.5</t>
  </si>
  <si>
    <t>4.6</t>
  </si>
  <si>
    <t>4.7</t>
  </si>
  <si>
    <t>Olemasoleva katendi freesimine</t>
  </si>
  <si>
    <t>Killustikalus; fr 4/63, hmin=20cm</t>
  </si>
  <si>
    <t>Kruntimine bituumeniga (silla plaat)</t>
  </si>
  <si>
    <t>Pikivuugi paigaldamine "Bornit"</t>
  </si>
  <si>
    <t>Tihedas asfaltbetoonist AC-8surf 60 mm.</t>
  </si>
  <si>
    <t>Geovõrgu paigaldamine</t>
  </si>
  <si>
    <t>Sillutiskatte (+PU liimvaht, kuuskantilised tänavakivid)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</si>
  <si>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</si>
  <si>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</si>
  <si>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</si>
  <si>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</si>
  <si>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</si>
  <si>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</si>
  <si>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</si>
  <si>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</si>
  <si>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</si>
  <si>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</si>
  <si>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</si>
  <si>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</si>
  <si>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</si>
  <si>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</si>
  <si>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</si>
  <si>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</si>
  <si>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Süvendi kaevamine</t>
  </si>
  <si>
    <t>Killustikalus (kaldasambad), h=20cm</t>
  </si>
  <si>
    <t>Mikrovaiad R76(10)</t>
  </si>
  <si>
    <t>Monoliitbetoon C20/25</t>
  </si>
  <si>
    <t>Monoliitbetoon C50/60 + PenetronAdmix</t>
  </si>
  <si>
    <t>Betoonpinna värvimine koos ettevalmistusega
(vaateplatvorm, karniisid)</t>
  </si>
  <si>
    <t>Raudbetoon kaldasammas, betoon C35/45 XF4 XD3 KK4
(graniitkillustikuga), armatuur 4714,4,0 kg,</t>
  </si>
  <si>
    <t>Raudbetoon kaldasamba tugipruss, betoon C35/45 XF4
XD3 KK4 (graniitkillustikuga) + PenetronAdmix 3kg/m3</t>
  </si>
  <si>
    <t>Raudbetoonist tekiplaat, betoon C35/45 XF4 XD3 KK4
(graniitkillustikuga) + PenetronAdmix 3kg/m3</t>
  </si>
  <si>
    <t>Raudbetoonist külgseinad (+karniisid), betoon C35/45 XF4
XD3 KK4 (graniitkillustikuga) + PenetronAdmix 3kg/m3</t>
  </si>
  <si>
    <t>Raudbetoonist vaateplatvorm betoon C35/45 XF4 XD3
KK4 (graniitkillustikuga) + PenetronAdmix</t>
  </si>
  <si>
    <t>Raudbetoonist kaar betoon C35/45 XF4 XD3 KK4
(graniitkillustikuga) + PenetronAdmix</t>
  </si>
  <si>
    <t>Võõphüdroisolatsioon (kaar+siseseinad )</t>
  </si>
  <si>
    <t>Pinnaalune dreen (salaoja)</t>
  </si>
  <si>
    <t>Silla metallpiire ( kuumtsink + värv)</t>
  </si>
  <si>
    <t>Metallvõrk (silla all, kuumtsink + värv)</t>
  </si>
  <si>
    <t>9.1</t>
  </si>
  <si>
    <t>Ajutine liikluskorraldus (sh.infotahvlid)</t>
  </si>
  <si>
    <t>7.1</t>
  </si>
  <si>
    <t>7.2</t>
  </si>
  <si>
    <t>7.3</t>
  </si>
  <si>
    <t>7.4</t>
  </si>
  <si>
    <t>7.5</t>
  </si>
  <si>
    <t>7.6</t>
  </si>
  <si>
    <t>Valgustuskaabli jätkumuhv</t>
  </si>
  <si>
    <t>Kaablikaitsetoru paigaldamine sillale</t>
  </si>
  <si>
    <t>Kaablikaitsetoru paigaldamine sillale (reserv)</t>
  </si>
  <si>
    <t>Silla valgusti montaaž (LED Neon riba RGB)</t>
  </si>
  <si>
    <t>Jaotuskarbi montaaž koos seadmetega</t>
  </si>
  <si>
    <t>Valgustusmasti ümbertõstmine</t>
  </si>
  <si>
    <t>8.1</t>
  </si>
  <si>
    <t>8.2</t>
  </si>
  <si>
    <t>Muru kasvualuse rajamine ja külv</t>
  </si>
  <si>
    <t>Pink</t>
  </si>
  <si>
    <t>tk</t>
  </si>
  <si>
    <t>m2</t>
  </si>
  <si>
    <t>m</t>
  </si>
  <si>
    <t>m3</t>
  </si>
  <si>
    <t>jm</t>
  </si>
  <si>
    <t>kompl</t>
  </si>
  <si>
    <t>Käesoleva akti alusel kuulub Töövõtjale tasumisele 19769.30 eurot käibemaksuga</t>
  </si>
  <si>
    <t>Kokku akteeritud</t>
  </si>
  <si>
    <t>AKT nr.2, “30” juuni 2022.a.</t>
  </si>
  <si>
    <t>Mikrovaiade puurimine</t>
  </si>
  <si>
    <t>Kaldasammaste aluste ehitus</t>
  </si>
  <si>
    <t>Käesoleva akti alusel kuulub Töövõtjale tasumisele 34241.32 eurot käibemaksuga</t>
  </si>
  <si>
    <t>AKT nr.3, “31” juuli 2022.a.</t>
  </si>
  <si>
    <t>Kaldasammaste betoneerimine</t>
  </si>
  <si>
    <t>Jõesängi puhastamine</t>
  </si>
  <si>
    <t>Kalda tagasitäide ja planeerimine</t>
  </si>
  <si>
    <t>Mikrovaiade katsetamine</t>
  </si>
  <si>
    <t>Kaare raketise ehitamine</t>
  </si>
  <si>
    <t>Käesoleva akti alusel kuulub Töövõtjale tasumisele 103471.20 eurot käibemaksuga</t>
  </si>
  <si>
    <t>AKT nr.4, “31” august 2022.a.</t>
  </si>
  <si>
    <t>Kaare betoneerimine</t>
  </si>
  <si>
    <t>Külgseinte betoneerimine</t>
  </si>
  <si>
    <t>Karniiside ja tugiseinte betoneerimine</t>
  </si>
  <si>
    <t>Tagasitäide tööd</t>
  </si>
  <si>
    <t>Fasaaditööd</t>
  </si>
  <si>
    <t>Käesoleva akti alusel kuulub Töövõtjale tasumisele 142125.68 eurot käibemaksuga</t>
  </si>
  <si>
    <t>Võõphüdroisolatsiooni paigaldamine</t>
  </si>
  <si>
    <t>Haljastus</t>
  </si>
  <si>
    <t>Koonuste planeerimine</t>
  </si>
  <si>
    <t>Asfalteerimine</t>
  </si>
  <si>
    <t>Salaoja paigaldamine</t>
  </si>
  <si>
    <t>8)</t>
  </si>
  <si>
    <t>Geomaterjalide paigaldamine</t>
  </si>
  <si>
    <t>Käesoleva akti alusel kuulub Töövõtjale tasumisele 85425,68 eurot käibemaksuga</t>
  </si>
  <si>
    <t>AKT nr.5, “30” september 2022.a.</t>
  </si>
  <si>
    <t>Lisatööd</t>
  </si>
  <si>
    <t>10.1</t>
  </si>
  <si>
    <t>Oru pargi sild 10374-TEO-T1 (Armatuur)</t>
  </si>
  <si>
    <t>10.2</t>
  </si>
  <si>
    <t>Oru pargi sild 10374-TEO-T3 (Armatuur Nr.2)</t>
  </si>
  <si>
    <t>Käesoleva akti alusel kuulub Töövõtjale tasumisele 63584,64 eurot käibemaksuga</t>
  </si>
  <si>
    <t>AKT nr.6, “30” november 2022.a.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</si>
</sst>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.00\ [$€-425]_-;\-* #,##0.00\ [$€-425]_-;_-* &quot;-&quot;??\ [$€-425]_-;_-@_-"/>
  </numFmts>
  <fonts count="15" x14ac:knownFonts="1">
    <font>
      <sz val="10"/>
      <name val="Arial"/>
      <charset val="186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charset val="186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Times New Roman"/>
      <family val="1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9" fillId="0" borderId="9" xfId="0" applyFont="1" applyBorder="1" applyAlignment="1">
      <alignment vertical="justify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8" fillId="2" borderId="5" xfId="1" applyNumberFormat="1" applyFont="1" applyFill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" fontId="8" fillId="2" borderId="0" xfId="0" applyNumberFormat="1" applyFont="1" applyFill="1" applyBorder="1" applyAlignment="1">
      <alignment horizontal="left" vertical="center" wrapText="1"/>
    </xf>
    <xf numFmtId="2" fontId="8" fillId="2" borderId="5" xfId="1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166" fontId="1" fillId="0" borderId="9" xfId="2" applyNumberFormat="1" applyFont="1" applyFill="1" applyBorder="1" applyAlignment="1">
      <alignment horizontal="center" vertical="center"/>
    </xf>
    <xf numFmtId="166" fontId="1" fillId="0" borderId="6" xfId="2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right" vertical="center"/>
    </xf>
    <xf numFmtId="1" fontId="11" fillId="2" borderId="5" xfId="1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/>
    </xf>
    <xf numFmtId="166" fontId="14" fillId="0" borderId="9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166" fontId="14" fillId="0" borderId="9" xfId="2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7" fillId="0" borderId="18" xfId="0" applyNumberFormat="1" applyFont="1" applyBorder="1" applyAlignment="1">
      <alignment horizontal="right" vertical="center"/>
    </xf>
    <xf numFmtId="1" fontId="8" fillId="2" borderId="18" xfId="1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166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166" fontId="1" fillId="0" borderId="18" xfId="2" applyNumberFormat="1" applyFont="1" applyFill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166" fontId="1" fillId="0" borderId="21" xfId="0" applyNumberFormat="1" applyFont="1" applyFill="1" applyBorder="1" applyAlignment="1">
      <alignment horizontal="center" vertical="center"/>
    </xf>
    <xf numFmtId="166" fontId="1" fillId="0" borderId="22" xfId="0" applyNumberFormat="1" applyFont="1" applyFill="1" applyBorder="1" applyAlignment="1">
      <alignment horizontal="center" vertical="center"/>
    </xf>
    <xf numFmtId="166" fontId="1" fillId="0" borderId="2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vertical="top" wrapText="1"/>
    </xf>
    <xf numFmtId="0" fontId="3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166" fontId="1" fillId="0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/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34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54"/>
      <c r="H17" s="53">
        <f t="shared" ref="H17" si="1">D17*G17</f>
        <v>0</v>
      </c>
      <c r="I17" s="16">
        <v>0.9</v>
      </c>
      <c r="J17" s="53">
        <f t="shared" ref="J17:J77" si="2">D17*I17</f>
        <v>6750</v>
      </c>
      <c r="K17" s="63">
        <f>G17+I17</f>
        <v>0.9</v>
      </c>
      <c r="L17" s="64">
        <f>H17+J17</f>
        <v>6750</v>
      </c>
      <c r="M17" s="29">
        <f t="shared" ref="M17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54"/>
      <c r="H18" s="53">
        <f t="shared" ref="H18:H77" si="5">D18*G18</f>
        <v>0</v>
      </c>
      <c r="I18" s="16">
        <v>0.1</v>
      </c>
      <c r="J18" s="53">
        <f t="shared" si="2"/>
        <v>4083.9070000000002</v>
      </c>
      <c r="K18" s="63">
        <f>G18+I18</f>
        <v>0.1</v>
      </c>
      <c r="L18" s="64">
        <f>H18+J18</f>
        <v>4083.9070000000002</v>
      </c>
      <c r="M18" s="29">
        <f t="shared" ref="M18:M77" si="6">E18-G18-I18</f>
        <v>0.9</v>
      </c>
      <c r="N18" s="53">
        <f t="shared" si="4"/>
        <v>36755.163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54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54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54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54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54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54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54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54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54"/>
      <c r="H27" s="53">
        <f t="shared" si="5"/>
        <v>0</v>
      </c>
      <c r="I27" s="16">
        <v>0.1</v>
      </c>
      <c r="J27" s="53">
        <f t="shared" si="2"/>
        <v>4349.0370000000003</v>
      </c>
      <c r="K27" s="63">
        <f>G27+I27</f>
        <v>0.1</v>
      </c>
      <c r="L27" s="64">
        <f>H27+J27</f>
        <v>4349.0370000000003</v>
      </c>
      <c r="M27" s="29">
        <f t="shared" si="6"/>
        <v>0.9</v>
      </c>
      <c r="N27" s="53">
        <f t="shared" si="4"/>
        <v>39141.333000000006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54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54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54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54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54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54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54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54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54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54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54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54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54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54"/>
      <c r="H41" s="53">
        <f t="shared" si="5"/>
        <v>0</v>
      </c>
      <c r="I41" s="16">
        <v>0.05</v>
      </c>
      <c r="J41" s="53">
        <f t="shared" si="2"/>
        <v>494.84050000000002</v>
      </c>
      <c r="K41" s="63">
        <f>G41+I41</f>
        <v>0.05</v>
      </c>
      <c r="L41" s="64">
        <f>H41+J41</f>
        <v>494.84050000000002</v>
      </c>
      <c r="M41" s="29">
        <f t="shared" si="6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46">
        <v>5</v>
      </c>
      <c r="B49" s="57" t="s">
        <v>56</v>
      </c>
      <c r="C49" s="48" t="s">
        <v>25</v>
      </c>
      <c r="D49" s="50">
        <v>0</v>
      </c>
      <c r="E49" s="49">
        <v>1</v>
      </c>
      <c r="F49" s="55">
        <f t="shared" si="0"/>
        <v>0</v>
      </c>
      <c r="G49" s="54"/>
      <c r="H49" s="53">
        <f t="shared" si="5"/>
        <v>0</v>
      </c>
      <c r="I49" s="16">
        <v>0</v>
      </c>
      <c r="J49" s="53">
        <f t="shared" si="2"/>
        <v>0</v>
      </c>
      <c r="K49" s="63">
        <f>G49+I49</f>
        <v>0</v>
      </c>
      <c r="L49" s="64">
        <f>H49+J49</f>
        <v>0</v>
      </c>
      <c r="M49" s="29">
        <f t="shared" si="6"/>
        <v>1</v>
      </c>
      <c r="N49" s="53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/>
      <c r="H50" s="53">
        <f t="shared" si="5"/>
        <v>0</v>
      </c>
      <c r="I50" s="16">
        <v>0</v>
      </c>
      <c r="J50" s="53">
        <f t="shared" si="2"/>
        <v>0</v>
      </c>
      <c r="K50" s="63">
        <f>G50+I50</f>
        <v>0</v>
      </c>
      <c r="L50" s="64">
        <f>H50+J50</f>
        <v>0</v>
      </c>
      <c r="M50" s="29">
        <f t="shared" si="6"/>
        <v>1</v>
      </c>
      <c r="N50" s="53">
        <f t="shared" si="4"/>
        <v>240522.15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/>
      <c r="H67" s="53">
        <f t="shared" si="5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6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/>
      <c r="H74" s="53">
        <f t="shared" si="5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6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54"/>
      <c r="H77" s="53">
        <f t="shared" si="5"/>
        <v>0</v>
      </c>
      <c r="I77" s="16">
        <v>0.2</v>
      </c>
      <c r="J77" s="53">
        <f t="shared" si="2"/>
        <v>796.62800000000004</v>
      </c>
      <c r="K77" s="63">
        <f>G77+I77</f>
        <v>0.2</v>
      </c>
      <c r="L77" s="64">
        <f>H77+J77</f>
        <v>796.62800000000004</v>
      </c>
      <c r="M77" s="29">
        <f t="shared" si="6"/>
        <v>0.8</v>
      </c>
      <c r="N77" s="53">
        <f t="shared" si="4"/>
        <v>3186.5120000000002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0</v>
      </c>
      <c r="I79" s="19"/>
      <c r="J79" s="52">
        <f>SUM(J16:J77)</f>
        <v>16474.412499999999</v>
      </c>
      <c r="K79" s="19"/>
      <c r="L79" s="52">
        <f>SUM(L16:L77)</f>
        <v>16474.412499999999</v>
      </c>
      <c r="M79" s="19"/>
      <c r="N79" s="52">
        <f>SUM(N16:N77)</f>
        <v>350811.22750000004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0</v>
      </c>
      <c r="I80" s="22"/>
      <c r="J80" s="51">
        <f>J79*0.2</f>
        <v>3294.8824999999997</v>
      </c>
      <c r="K80" s="22"/>
      <c r="L80" s="51">
        <f>L79*0.2</f>
        <v>3294.8824999999997</v>
      </c>
      <c r="M80" s="22"/>
      <c r="N80" s="51">
        <f>N79*0.2</f>
        <v>70162.245500000005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0</v>
      </c>
      <c r="I81" s="25"/>
      <c r="J81" s="53">
        <f>J79+J80</f>
        <v>19769.294999999998</v>
      </c>
      <c r="K81" s="25"/>
      <c r="L81" s="53">
        <f>L80+L79</f>
        <v>19769.294999999998</v>
      </c>
      <c r="M81" s="25"/>
      <c r="N81" s="53">
        <f>N80+N80</f>
        <v>140324.49100000001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47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48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49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50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51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174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99" t="s">
        <v>13</v>
      </c>
      <c r="B97" s="99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A97:B97"/>
    <mergeCell ref="M13:N13"/>
    <mergeCell ref="C13:F13"/>
    <mergeCell ref="G13:H13"/>
    <mergeCell ref="I13:J13"/>
    <mergeCell ref="K13:L13"/>
  </mergeCells>
  <phoneticPr fontId="0" type="noConversion"/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68" workbookViewId="0">
      <selection activeCell="G17" sqref="G17:G77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176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0.1</v>
      </c>
      <c r="H18" s="53">
        <f t="shared" si="1"/>
        <v>4083.9070000000002</v>
      </c>
      <c r="I18" s="16">
        <v>0.1</v>
      </c>
      <c r="J18" s="53">
        <f t="shared" si="2"/>
        <v>4083.9070000000002</v>
      </c>
      <c r="K18" s="63">
        <f>G18+I18</f>
        <v>0.2</v>
      </c>
      <c r="L18" s="64">
        <f>H18+J18</f>
        <v>8167.8140000000003</v>
      </c>
      <c r="M18" s="29">
        <f t="shared" si="3"/>
        <v>0.8</v>
      </c>
      <c r="N18" s="53">
        <f t="shared" si="4"/>
        <v>32671.256000000001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0.1</v>
      </c>
      <c r="H27" s="53">
        <f t="shared" si="1"/>
        <v>4349.0370000000003</v>
      </c>
      <c r="I27" s="16"/>
      <c r="J27" s="53">
        <f t="shared" si="2"/>
        <v>0</v>
      </c>
      <c r="K27" s="63">
        <f>G27+I27</f>
        <v>0.1</v>
      </c>
      <c r="L27" s="64">
        <f>H27+J27</f>
        <v>4349.0370000000003</v>
      </c>
      <c r="M27" s="29">
        <f t="shared" si="3"/>
        <v>0.9</v>
      </c>
      <c r="N27" s="53">
        <f t="shared" si="4"/>
        <v>39141.333000000006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46">
        <v>5</v>
      </c>
      <c r="B49" s="57" t="s">
        <v>56</v>
      </c>
      <c r="C49" s="48" t="s">
        <v>25</v>
      </c>
      <c r="D49" s="50">
        <v>0</v>
      </c>
      <c r="E49" s="49">
        <v>1</v>
      </c>
      <c r="F49" s="55">
        <f t="shared" si="0"/>
        <v>0</v>
      </c>
      <c r="G49" s="54"/>
      <c r="H49" s="53">
        <f t="shared" si="1"/>
        <v>0</v>
      </c>
      <c r="I49" s="16">
        <v>0</v>
      </c>
      <c r="J49" s="53">
        <f t="shared" si="2"/>
        <v>0</v>
      </c>
      <c r="K49" s="63">
        <f>G49+I49</f>
        <v>0</v>
      </c>
      <c r="L49" s="64">
        <f>H49+J49</f>
        <v>0</v>
      </c>
      <c r="M49" s="29">
        <f t="shared" si="3"/>
        <v>1</v>
      </c>
      <c r="N49" s="53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/>
      <c r="H50" s="53">
        <f t="shared" si="1"/>
        <v>0</v>
      </c>
      <c r="I50" s="16">
        <v>0.1</v>
      </c>
      <c r="J50" s="53">
        <f t="shared" si="2"/>
        <v>24052.215</v>
      </c>
      <c r="K50" s="63">
        <f>G50+I50</f>
        <v>0.1</v>
      </c>
      <c r="L50" s="64">
        <f>H50+J50</f>
        <v>24052.215</v>
      </c>
      <c r="M50" s="29">
        <f t="shared" si="3"/>
        <v>0.9</v>
      </c>
      <c r="N50" s="53">
        <f t="shared" si="4"/>
        <v>216469.935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/>
      <c r="H67" s="53">
        <f t="shared" si="1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/>
      <c r="H74" s="53">
        <f t="shared" si="1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3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0.2</v>
      </c>
      <c r="H77" s="53">
        <f>D77*G77</f>
        <v>796.62800000000004</v>
      </c>
      <c r="I77" s="16">
        <v>0.1</v>
      </c>
      <c r="J77" s="53">
        <f>D77*I77</f>
        <v>398.31400000000002</v>
      </c>
      <c r="K77" s="63">
        <f>G77+I77</f>
        <v>0.30000000000000004</v>
      </c>
      <c r="L77" s="64">
        <f>H77+J77</f>
        <v>1194.942</v>
      </c>
      <c r="M77" s="29">
        <f>E77-G77-I77</f>
        <v>0.70000000000000007</v>
      </c>
      <c r="N77" s="53">
        <f t="shared" si="4"/>
        <v>2788.1980000000003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16474.412499999999</v>
      </c>
      <c r="I79" s="19"/>
      <c r="J79" s="52">
        <f>SUM(J16:J77)</f>
        <v>28534.435999999998</v>
      </c>
      <c r="K79" s="19"/>
      <c r="L79" s="52">
        <f>SUM(L16:L77)</f>
        <v>45008.8485</v>
      </c>
      <c r="M79" s="19"/>
      <c r="N79" s="52">
        <f>SUM(N16:N77)</f>
        <v>322276.79149999999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3294.8824999999997</v>
      </c>
      <c r="I80" s="22"/>
      <c r="J80" s="51">
        <f>J79*0.2</f>
        <v>5706.8872000000001</v>
      </c>
      <c r="K80" s="22"/>
      <c r="L80" s="51">
        <f>L79*0.2</f>
        <v>9001.7697000000007</v>
      </c>
      <c r="M80" s="22"/>
      <c r="N80" s="51">
        <f>N79*0.2</f>
        <v>64455.3583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19769.294999999998</v>
      </c>
      <c r="I81" s="25"/>
      <c r="J81" s="53">
        <f>J79+J80</f>
        <v>34241.323199999999</v>
      </c>
      <c r="K81" s="25"/>
      <c r="L81" s="53">
        <f>L80+L79</f>
        <v>54010.618199999997</v>
      </c>
      <c r="M81" s="25"/>
      <c r="N81" s="53">
        <f>N80+N80</f>
        <v>128910.7166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47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48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177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178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179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99" t="s">
        <v>13</v>
      </c>
      <c r="B97" s="99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28" workbookViewId="0">
      <selection activeCell="J72" sqref="J72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180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0.2</v>
      </c>
      <c r="H18" s="53">
        <f t="shared" si="1"/>
        <v>8167.8140000000003</v>
      </c>
      <c r="I18" s="16">
        <v>0.3</v>
      </c>
      <c r="J18" s="53">
        <f t="shared" si="2"/>
        <v>12251.721</v>
      </c>
      <c r="K18" s="63">
        <f>G18+I18</f>
        <v>0.5</v>
      </c>
      <c r="L18" s="64">
        <f>H18+J18</f>
        <v>20419.535</v>
      </c>
      <c r="M18" s="29">
        <f t="shared" si="3"/>
        <v>0.5</v>
      </c>
      <c r="N18" s="53">
        <f t="shared" si="4"/>
        <v>20419.535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0.1</v>
      </c>
      <c r="H27" s="53">
        <f t="shared" si="1"/>
        <v>4349.0370000000003</v>
      </c>
      <c r="I27" s="16">
        <v>0.3</v>
      </c>
      <c r="J27" s="53">
        <f t="shared" si="2"/>
        <v>13047.111000000001</v>
      </c>
      <c r="K27" s="63">
        <f>G27+I27</f>
        <v>0.4</v>
      </c>
      <c r="L27" s="64">
        <f>H27+J27</f>
        <v>17396.148000000001</v>
      </c>
      <c r="M27" s="29">
        <f t="shared" si="3"/>
        <v>0.60000000000000009</v>
      </c>
      <c r="N27" s="53">
        <f t="shared" si="4"/>
        <v>26094.222000000005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>
        <v>0</v>
      </c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0.1</v>
      </c>
      <c r="H50" s="53">
        <f t="shared" si="1"/>
        <v>24052.215</v>
      </c>
      <c r="I50" s="16">
        <v>0.25</v>
      </c>
      <c r="J50" s="53">
        <f t="shared" si="2"/>
        <v>60130.537499999999</v>
      </c>
      <c r="K50" s="63">
        <f>G50+I50</f>
        <v>0.35</v>
      </c>
      <c r="L50" s="64">
        <f>H50+J50</f>
        <v>84182.752500000002</v>
      </c>
      <c r="M50" s="29">
        <f t="shared" si="3"/>
        <v>0.65</v>
      </c>
      <c r="N50" s="53">
        <f t="shared" si="4"/>
        <v>156339.39749999999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</v>
      </c>
      <c r="H67" s="53">
        <f t="shared" si="1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</v>
      </c>
      <c r="H74" s="53">
        <f t="shared" si="1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3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0.30000000000000004</v>
      </c>
      <c r="H77" s="53">
        <f>D77*G77</f>
        <v>1194.9420000000002</v>
      </c>
      <c r="I77" s="16">
        <v>0.2</v>
      </c>
      <c r="J77" s="53">
        <f>D77*I77</f>
        <v>796.62800000000004</v>
      </c>
      <c r="K77" s="63">
        <f>G77+I77</f>
        <v>0.5</v>
      </c>
      <c r="L77" s="64">
        <f>H77+J77</f>
        <v>1991.5700000000002</v>
      </c>
      <c r="M77" s="29">
        <f>E77-G77-I77</f>
        <v>0.49999999999999994</v>
      </c>
      <c r="N77" s="53">
        <f t="shared" si="4"/>
        <v>1991.5699999999997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45008.8485</v>
      </c>
      <c r="I79" s="19"/>
      <c r="J79" s="52">
        <f>SUM(J16:J77)</f>
        <v>86225.997499999998</v>
      </c>
      <c r="K79" s="19"/>
      <c r="L79" s="52">
        <f>SUM(L16:L77)</f>
        <v>131234.84600000002</v>
      </c>
      <c r="M79" s="19"/>
      <c r="N79" s="52">
        <f>SUM(N16:N77)</f>
        <v>236050.79400000002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9001.7697000000007</v>
      </c>
      <c r="I80" s="22"/>
      <c r="J80" s="51">
        <f>J79*0.2</f>
        <v>17245.199499999999</v>
      </c>
      <c r="K80" s="22"/>
      <c r="L80" s="51">
        <f>L79*0.2</f>
        <v>26246.969200000007</v>
      </c>
      <c r="M80" s="22"/>
      <c r="N80" s="51">
        <f>N79*0.2</f>
        <v>47210.158800000005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54010.618199999997</v>
      </c>
      <c r="I81" s="25"/>
      <c r="J81" s="53">
        <f>J79+J80</f>
        <v>103471.197</v>
      </c>
      <c r="K81" s="25"/>
      <c r="L81" s="53">
        <f>L80+L79</f>
        <v>157481.81520000001</v>
      </c>
      <c r="M81" s="25"/>
      <c r="N81" s="53">
        <f>N80+N80</f>
        <v>94420.317600000009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184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178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181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182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183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B89" s="1" t="s">
        <v>185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186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99" t="s">
        <v>13</v>
      </c>
      <c r="B97" s="99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/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187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0.5</v>
      </c>
      <c r="H18" s="53">
        <f t="shared" si="1"/>
        <v>20419.535</v>
      </c>
      <c r="I18" s="16">
        <v>0.25</v>
      </c>
      <c r="J18" s="53">
        <f t="shared" si="2"/>
        <v>10209.7675</v>
      </c>
      <c r="K18" s="63">
        <f>G18+I18</f>
        <v>0.75</v>
      </c>
      <c r="L18" s="64">
        <f>H18+J18</f>
        <v>30629.302499999998</v>
      </c>
      <c r="M18" s="29">
        <f t="shared" si="3"/>
        <v>0.25</v>
      </c>
      <c r="N18" s="53">
        <f t="shared" si="4"/>
        <v>10209.7675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0.4</v>
      </c>
      <c r="H27" s="53">
        <f t="shared" si="1"/>
        <v>17396.148000000001</v>
      </c>
      <c r="I27" s="16">
        <v>0.2</v>
      </c>
      <c r="J27" s="53">
        <f t="shared" si="2"/>
        <v>8698.0740000000005</v>
      </c>
      <c r="K27" s="63">
        <f>G27+I27</f>
        <v>0.60000000000000009</v>
      </c>
      <c r="L27" s="64">
        <f>H27+J27</f>
        <v>26094.222000000002</v>
      </c>
      <c r="M27" s="29">
        <f t="shared" si="3"/>
        <v>0.39999999999999997</v>
      </c>
      <c r="N27" s="53">
        <f t="shared" si="4"/>
        <v>17396.148000000001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/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0.35</v>
      </c>
      <c r="H50" s="53">
        <f t="shared" si="1"/>
        <v>84182.752499999988</v>
      </c>
      <c r="I50" s="16">
        <v>0.4</v>
      </c>
      <c r="J50" s="53">
        <f t="shared" si="2"/>
        <v>96208.86</v>
      </c>
      <c r="K50" s="63">
        <f>G50+I50</f>
        <v>0.75</v>
      </c>
      <c r="L50" s="64">
        <f>H50+J50</f>
        <v>180391.61249999999</v>
      </c>
      <c r="M50" s="29">
        <f t="shared" si="3"/>
        <v>0.25</v>
      </c>
      <c r="N50" s="53">
        <f t="shared" si="4"/>
        <v>60130.537499999999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</v>
      </c>
      <c r="H67" s="53">
        <f t="shared" si="1"/>
        <v>0</v>
      </c>
      <c r="I67" s="16"/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</v>
      </c>
      <c r="H74" s="53">
        <f t="shared" si="1"/>
        <v>0</v>
      </c>
      <c r="I74" s="16">
        <v>0.25</v>
      </c>
      <c r="J74" s="53">
        <f t="shared" si="2"/>
        <v>2524.7399999999998</v>
      </c>
      <c r="K74" s="63">
        <f>G74+I74</f>
        <v>0.25</v>
      </c>
      <c r="L74" s="64">
        <f>H74+J74</f>
        <v>2524.7399999999998</v>
      </c>
      <c r="M74" s="29">
        <f t="shared" si="3"/>
        <v>0.75</v>
      </c>
      <c r="N74" s="53">
        <f t="shared" si="4"/>
        <v>7574.2199999999993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0.5</v>
      </c>
      <c r="H77" s="53">
        <f>D77*G77</f>
        <v>1991.57</v>
      </c>
      <c r="I77" s="16">
        <v>0.2</v>
      </c>
      <c r="J77" s="53">
        <f>D77*I77</f>
        <v>796.62800000000004</v>
      </c>
      <c r="K77" s="63">
        <f>G77+I77</f>
        <v>0.7</v>
      </c>
      <c r="L77" s="64">
        <f>H77+J77</f>
        <v>2788.1979999999999</v>
      </c>
      <c r="M77" s="29">
        <f>E77-G77-I77</f>
        <v>0.3</v>
      </c>
      <c r="N77" s="53">
        <f t="shared" si="4"/>
        <v>1194.942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131234.84599999999</v>
      </c>
      <c r="I79" s="19"/>
      <c r="J79" s="52">
        <f>SUM(J16:J77)</f>
        <v>118438.0695</v>
      </c>
      <c r="K79" s="19"/>
      <c r="L79" s="52">
        <f>SUM(L16:L77)</f>
        <v>249672.91549999997</v>
      </c>
      <c r="M79" s="19"/>
      <c r="N79" s="52">
        <f>SUM(N16:N77)</f>
        <v>117612.7245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26246.9692</v>
      </c>
      <c r="I80" s="22"/>
      <c r="J80" s="51">
        <f>J79*0.2</f>
        <v>23687.6139</v>
      </c>
      <c r="K80" s="22"/>
      <c r="L80" s="51">
        <f>L79*0.2</f>
        <v>49934.583099999996</v>
      </c>
      <c r="M80" s="22"/>
      <c r="N80" s="51">
        <f>N79*0.2</f>
        <v>23522.544900000001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157481.81519999998</v>
      </c>
      <c r="I81" s="25"/>
      <c r="J81" s="53">
        <f>J79+J80</f>
        <v>142125.68340000001</v>
      </c>
      <c r="K81" s="25"/>
      <c r="L81" s="53">
        <f>L80+L79</f>
        <v>299607.49859999999</v>
      </c>
      <c r="M81" s="25"/>
      <c r="N81" s="53">
        <f>N80+N80</f>
        <v>47045.089800000002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188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189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190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191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192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B89" s="1" t="s">
        <v>194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193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99" t="s">
        <v>13</v>
      </c>
      <c r="B97" s="99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E11" sqref="E11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202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0.75</v>
      </c>
      <c r="H18" s="53">
        <f t="shared" si="1"/>
        <v>30629.302499999998</v>
      </c>
      <c r="I18" s="16">
        <v>0.15</v>
      </c>
      <c r="J18" s="53">
        <f t="shared" si="2"/>
        <v>6125.8604999999998</v>
      </c>
      <c r="K18" s="63">
        <f>G18+I18</f>
        <v>0.9</v>
      </c>
      <c r="L18" s="64">
        <f>H18+J18</f>
        <v>36755.163</v>
      </c>
      <c r="M18" s="29">
        <f t="shared" si="3"/>
        <v>0.1</v>
      </c>
      <c r="N18" s="53">
        <f t="shared" si="4"/>
        <v>4083.9070000000002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0.60000000000000009</v>
      </c>
      <c r="H27" s="53">
        <f t="shared" si="1"/>
        <v>26094.222000000005</v>
      </c>
      <c r="I27" s="16">
        <v>0.3</v>
      </c>
      <c r="J27" s="53">
        <f t="shared" si="2"/>
        <v>13047.111000000001</v>
      </c>
      <c r="K27" s="63">
        <f>G27+I27</f>
        <v>0.90000000000000013</v>
      </c>
      <c r="L27" s="64">
        <f>H27+J27</f>
        <v>39141.333000000006</v>
      </c>
      <c r="M27" s="29">
        <f t="shared" si="3"/>
        <v>9.9999999999999922E-2</v>
      </c>
      <c r="N27" s="53">
        <f t="shared" si="4"/>
        <v>4349.0369999999966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>
        <v>0.75</v>
      </c>
      <c r="J41" s="53">
        <f t="shared" si="2"/>
        <v>7422.6075000000001</v>
      </c>
      <c r="K41" s="63">
        <f>G41+I41</f>
        <v>0.8</v>
      </c>
      <c r="L41" s="64">
        <f>H41+J41</f>
        <v>7917.4480000000003</v>
      </c>
      <c r="M41" s="29">
        <f t="shared" si="3"/>
        <v>0.19999999999999996</v>
      </c>
      <c r="N41" s="53">
        <f t="shared" si="4"/>
        <v>1979.3619999999994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/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0.75</v>
      </c>
      <c r="H50" s="53">
        <f t="shared" si="1"/>
        <v>180391.61249999999</v>
      </c>
      <c r="I50" s="16">
        <v>0.15</v>
      </c>
      <c r="J50" s="53">
        <f t="shared" si="2"/>
        <v>36078.322499999995</v>
      </c>
      <c r="K50" s="63">
        <f>G50+I50</f>
        <v>0.9</v>
      </c>
      <c r="L50" s="64">
        <f>H50+J50</f>
        <v>216469.935</v>
      </c>
      <c r="M50" s="29">
        <f t="shared" si="3"/>
        <v>0.1</v>
      </c>
      <c r="N50" s="53">
        <f t="shared" si="4"/>
        <v>24052.215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</v>
      </c>
      <c r="H67" s="53">
        <f t="shared" si="1"/>
        <v>0</v>
      </c>
      <c r="I67" s="16">
        <v>0.4</v>
      </c>
      <c r="J67" s="53">
        <f t="shared" si="2"/>
        <v>4382.0559999999996</v>
      </c>
      <c r="K67" s="63">
        <f>G67+I67</f>
        <v>0.4</v>
      </c>
      <c r="L67" s="64">
        <f>H67+J67</f>
        <v>4382.0559999999996</v>
      </c>
      <c r="M67" s="29">
        <f t="shared" si="3"/>
        <v>0.6</v>
      </c>
      <c r="N67" s="53">
        <f t="shared" si="4"/>
        <v>6573.0839999999998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0.25</v>
      </c>
      <c r="H74" s="53">
        <f t="shared" si="1"/>
        <v>2524.7399999999998</v>
      </c>
      <c r="I74" s="16">
        <v>0.35</v>
      </c>
      <c r="J74" s="53">
        <f t="shared" si="2"/>
        <v>3534.6359999999995</v>
      </c>
      <c r="K74" s="63">
        <f>G74+I74</f>
        <v>0.6</v>
      </c>
      <c r="L74" s="64">
        <f>H74+J74</f>
        <v>6059.3759999999993</v>
      </c>
      <c r="M74" s="29">
        <f t="shared" si="3"/>
        <v>0.4</v>
      </c>
      <c r="N74" s="53">
        <f t="shared" si="4"/>
        <v>4039.5839999999998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0.7</v>
      </c>
      <c r="H77" s="53">
        <f>D77*G77</f>
        <v>2788.1979999999999</v>
      </c>
      <c r="I77" s="16">
        <v>0.15</v>
      </c>
      <c r="J77" s="53">
        <f>D77*I77</f>
        <v>597.471</v>
      </c>
      <c r="K77" s="63">
        <f>G77+I77</f>
        <v>0.85</v>
      </c>
      <c r="L77" s="64">
        <f>H77+J77</f>
        <v>3385.6689999999999</v>
      </c>
      <c r="M77" s="29">
        <f>E77-G77-I77</f>
        <v>0.15000000000000005</v>
      </c>
      <c r="N77" s="53">
        <f t="shared" si="4"/>
        <v>597.47100000000023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249672.91549999997</v>
      </c>
      <c r="I79" s="19"/>
      <c r="J79" s="52">
        <f>SUM(J16:J77)</f>
        <v>71188.064499999993</v>
      </c>
      <c r="K79" s="19"/>
      <c r="L79" s="52">
        <f>SUM(L16:L77)</f>
        <v>320860.98</v>
      </c>
      <c r="M79" s="19"/>
      <c r="N79" s="52">
        <f>SUM(N16:N77)</f>
        <v>46424.659999999996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49934.583099999996</v>
      </c>
      <c r="I80" s="22"/>
      <c r="J80" s="51">
        <f>J79*0.2</f>
        <v>14237.6129</v>
      </c>
      <c r="K80" s="22"/>
      <c r="L80" s="51">
        <f>L79*0.2</f>
        <v>64172.195999999996</v>
      </c>
      <c r="M80" s="22"/>
      <c r="N80" s="51">
        <f>N79*0.2</f>
        <v>9284.9319999999989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299607.49859999999</v>
      </c>
      <c r="I81" s="25"/>
      <c r="J81" s="53">
        <f>J79+J80</f>
        <v>85425.677399999986</v>
      </c>
      <c r="K81" s="25"/>
      <c r="L81" s="53">
        <f>L80+L79</f>
        <v>385033.17599999998</v>
      </c>
      <c r="M81" s="25"/>
      <c r="N81" s="53">
        <f>N80+N80</f>
        <v>18569.863999999998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190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191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192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195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196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B89" s="1" t="s">
        <v>197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B90" s="1" t="s">
        <v>198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A91" s="1" t="s">
        <v>199</v>
      </c>
      <c r="B91" s="1" t="s">
        <v>200</v>
      </c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201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99" t="s">
        <v>13</v>
      </c>
      <c r="B97" s="99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topLeftCell="A72" workbookViewId="0">
      <selection activeCell="K94" sqref="K94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209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100" t="s">
        <v>10</v>
      </c>
      <c r="D13" s="102"/>
      <c r="E13" s="102"/>
      <c r="F13" s="101"/>
      <c r="G13" s="100" t="s">
        <v>11</v>
      </c>
      <c r="H13" s="101"/>
      <c r="I13" s="100" t="s">
        <v>12</v>
      </c>
      <c r="J13" s="101"/>
      <c r="K13" s="100" t="s">
        <v>175</v>
      </c>
      <c r="L13" s="101"/>
      <c r="M13" s="100" t="s">
        <v>16</v>
      </c>
      <c r="N13" s="101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>
        <v>0.1</v>
      </c>
      <c r="J17" s="53">
        <f t="shared" ref="J17:J74" si="2">D17*I17</f>
        <v>750</v>
      </c>
      <c r="K17" s="63">
        <f>G17+I17</f>
        <v>1</v>
      </c>
      <c r="L17" s="64">
        <f>H17+J17</f>
        <v>7500</v>
      </c>
      <c r="M17" s="29">
        <f t="shared" ref="M17:M74" si="3">E17-G17-I17</f>
        <v>0</v>
      </c>
      <c r="N17" s="53">
        <f t="shared" ref="N17:N77" si="4">D17*M17</f>
        <v>0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0.9</v>
      </c>
      <c r="H18" s="53">
        <f t="shared" si="1"/>
        <v>36755.163</v>
      </c>
      <c r="I18" s="16">
        <v>0.1</v>
      </c>
      <c r="J18" s="53">
        <f t="shared" si="2"/>
        <v>4083.9070000000002</v>
      </c>
      <c r="K18" s="63">
        <f>G18+I18</f>
        <v>1</v>
      </c>
      <c r="L18" s="64">
        <f>H18+J18</f>
        <v>40839.07</v>
      </c>
      <c r="M18" s="29">
        <f t="shared" si="3"/>
        <v>0</v>
      </c>
      <c r="N18" s="53">
        <f t="shared" si="4"/>
        <v>0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0.90000000000000013</v>
      </c>
      <c r="H27" s="53">
        <f t="shared" si="1"/>
        <v>39141.333000000006</v>
      </c>
      <c r="I27" s="16">
        <v>0.1</v>
      </c>
      <c r="J27" s="53">
        <f t="shared" si="2"/>
        <v>4349.0370000000003</v>
      </c>
      <c r="K27" s="63">
        <f>G27+I27</f>
        <v>1.0000000000000002</v>
      </c>
      <c r="L27" s="64">
        <f>H27+J27</f>
        <v>43490.37000000001</v>
      </c>
      <c r="M27" s="29">
        <f t="shared" si="3"/>
        <v>-1.3877787807814457E-16</v>
      </c>
      <c r="N27" s="53">
        <f t="shared" si="4"/>
        <v>-6.0355012654333963E-12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0.8</v>
      </c>
      <c r="H41" s="53">
        <f t="shared" si="1"/>
        <v>7917.4480000000003</v>
      </c>
      <c r="I41" s="16">
        <v>0.2</v>
      </c>
      <c r="J41" s="53">
        <f t="shared" si="2"/>
        <v>1979.3620000000001</v>
      </c>
      <c r="K41" s="63">
        <f>G41+I41</f>
        <v>1</v>
      </c>
      <c r="L41" s="64">
        <f>H41+J41</f>
        <v>9896.8100000000013</v>
      </c>
      <c r="M41" s="29">
        <f t="shared" si="3"/>
        <v>0</v>
      </c>
      <c r="N41" s="53">
        <f t="shared" si="4"/>
        <v>0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/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0.9</v>
      </c>
      <c r="H50" s="53">
        <f t="shared" si="1"/>
        <v>216469.935</v>
      </c>
      <c r="I50" s="16">
        <v>0.1</v>
      </c>
      <c r="J50" s="53">
        <f t="shared" si="2"/>
        <v>24052.215</v>
      </c>
      <c r="K50" s="63">
        <f>G50+I50</f>
        <v>1</v>
      </c>
      <c r="L50" s="64">
        <f>H50+J50</f>
        <v>240522.15</v>
      </c>
      <c r="M50" s="29">
        <f t="shared" si="3"/>
        <v>0</v>
      </c>
      <c r="N50" s="53">
        <f t="shared" si="4"/>
        <v>0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0.4</v>
      </c>
      <c r="H67" s="53">
        <f t="shared" si="1"/>
        <v>4382.0559999999996</v>
      </c>
      <c r="I67" s="16">
        <v>0.6</v>
      </c>
      <c r="J67" s="53">
        <f t="shared" si="2"/>
        <v>6573.0839999999998</v>
      </c>
      <c r="K67" s="63">
        <f>G67+I67</f>
        <v>1</v>
      </c>
      <c r="L67" s="64">
        <f>H67+J67</f>
        <v>10955.14</v>
      </c>
      <c r="M67" s="29">
        <f t="shared" si="3"/>
        <v>0</v>
      </c>
      <c r="N67" s="53">
        <f t="shared" si="4"/>
        <v>0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0.6</v>
      </c>
      <c r="H74" s="53">
        <f t="shared" si="1"/>
        <v>6059.3759999999993</v>
      </c>
      <c r="I74" s="16">
        <v>0.4</v>
      </c>
      <c r="J74" s="53">
        <f t="shared" si="2"/>
        <v>4039.5839999999998</v>
      </c>
      <c r="K74" s="63">
        <f>G74+I74</f>
        <v>1</v>
      </c>
      <c r="L74" s="64">
        <f>H74+J74</f>
        <v>10098.959999999999</v>
      </c>
      <c r="M74" s="29">
        <f t="shared" si="3"/>
        <v>0</v>
      </c>
      <c r="N74" s="53">
        <f t="shared" si="4"/>
        <v>0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0.85</v>
      </c>
      <c r="H77" s="53">
        <f>D77*G77</f>
        <v>3385.6689999999999</v>
      </c>
      <c r="I77" s="16">
        <v>0.15</v>
      </c>
      <c r="J77" s="53">
        <f>D77*I77</f>
        <v>597.471</v>
      </c>
      <c r="K77" s="63">
        <f>G77+I77</f>
        <v>1</v>
      </c>
      <c r="L77" s="64">
        <f>H77+J77</f>
        <v>3983.14</v>
      </c>
      <c r="M77" s="29">
        <f>E77-G77-I77</f>
        <v>0</v>
      </c>
      <c r="N77" s="53">
        <f t="shared" si="4"/>
        <v>0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320860.98</v>
      </c>
      <c r="I79" s="19"/>
      <c r="J79" s="103">
        <f>SUM(J16:J77)</f>
        <v>46424.66</v>
      </c>
      <c r="K79" s="19"/>
      <c r="L79" s="52">
        <f>SUM(L16:L77)</f>
        <v>367285.64000000007</v>
      </c>
      <c r="M79" s="19"/>
      <c r="N79" s="52">
        <f>SUM(N16:N77)</f>
        <v>-6.0355012654333963E-12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64172.195999999996</v>
      </c>
      <c r="I80" s="22"/>
      <c r="J80" s="51">
        <f>J79*0.2</f>
        <v>9284.9320000000007</v>
      </c>
      <c r="K80" s="22"/>
      <c r="L80" s="51">
        <f>L79*0.2</f>
        <v>73457.128000000012</v>
      </c>
      <c r="M80" s="22"/>
      <c r="N80" s="51">
        <f>N79*0.2</f>
        <v>-1.2071002530866793E-12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385033.17599999998</v>
      </c>
      <c r="I81" s="25"/>
      <c r="J81" s="53">
        <f>J79+J80</f>
        <v>55709.592000000004</v>
      </c>
      <c r="K81" s="25"/>
      <c r="L81" s="53">
        <f>L80+L79</f>
        <v>440742.7680000001</v>
      </c>
      <c r="M81" s="25"/>
      <c r="N81" s="53">
        <f>N80+N80</f>
        <v>-2.4142005061733586E-12</v>
      </c>
    </row>
    <row r="82" spans="1:14" ht="13.5" thickBot="1" x14ac:dyDescent="0.25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A83" s="78">
        <v>10</v>
      </c>
      <c r="B83" s="79" t="s">
        <v>203</v>
      </c>
      <c r="C83" s="80"/>
      <c r="D83" s="81"/>
      <c r="E83" s="82"/>
      <c r="F83" s="83"/>
      <c r="G83" s="84"/>
      <c r="H83" s="85"/>
      <c r="I83" s="86"/>
      <c r="J83" s="85"/>
      <c r="K83" s="87"/>
      <c r="L83" s="88"/>
      <c r="M83" s="86"/>
      <c r="N83" s="89"/>
    </row>
    <row r="84" spans="1:14" x14ac:dyDescent="0.2">
      <c r="A84" s="56" t="s">
        <v>204</v>
      </c>
      <c r="B84" s="47" t="s">
        <v>205</v>
      </c>
      <c r="C84" s="48" t="s">
        <v>173</v>
      </c>
      <c r="D84" s="50">
        <v>4842.68</v>
      </c>
      <c r="E84" s="49">
        <v>1</v>
      </c>
      <c r="F84" s="55">
        <f t="shared" ref="F84:F85" si="5">E84*D84</f>
        <v>4842.68</v>
      </c>
      <c r="G84" s="16">
        <v>0</v>
      </c>
      <c r="H84" s="53">
        <f>D84*G84</f>
        <v>0</v>
      </c>
      <c r="I84" s="16">
        <v>1</v>
      </c>
      <c r="J84" s="53">
        <f>D84*I84</f>
        <v>4842.68</v>
      </c>
      <c r="K84" s="63">
        <f t="shared" ref="K84:L85" si="6">G84+I84</f>
        <v>1</v>
      </c>
      <c r="L84" s="64">
        <f t="shared" si="6"/>
        <v>4842.68</v>
      </c>
      <c r="M84" s="29">
        <f>E84-G84-I84</f>
        <v>0</v>
      </c>
      <c r="N84" s="90">
        <f t="shared" ref="N84:N85" si="7">D84*M84</f>
        <v>0</v>
      </c>
    </row>
    <row r="85" spans="1:14" x14ac:dyDescent="0.2">
      <c r="A85" s="56" t="s">
        <v>206</v>
      </c>
      <c r="B85" s="47" t="s">
        <v>207</v>
      </c>
      <c r="C85" s="48" t="s">
        <v>173</v>
      </c>
      <c r="D85" s="50">
        <v>1719.86</v>
      </c>
      <c r="E85" s="49">
        <v>1</v>
      </c>
      <c r="F85" s="55">
        <f t="shared" si="5"/>
        <v>1719.86</v>
      </c>
      <c r="G85" s="16">
        <v>0</v>
      </c>
      <c r="H85" s="53">
        <f>D85*G85</f>
        <v>0</v>
      </c>
      <c r="I85" s="16">
        <v>1</v>
      </c>
      <c r="J85" s="53">
        <f>D85*I85</f>
        <v>1719.86</v>
      </c>
      <c r="K85" s="63">
        <f t="shared" si="6"/>
        <v>1</v>
      </c>
      <c r="L85" s="64">
        <f t="shared" si="6"/>
        <v>1719.86</v>
      </c>
      <c r="M85" s="29">
        <f>E85-G85-I85</f>
        <v>0</v>
      </c>
      <c r="N85" s="90">
        <f t="shared" si="7"/>
        <v>0</v>
      </c>
    </row>
    <row r="86" spans="1:14" ht="13.5" thickBot="1" x14ac:dyDescent="0.25">
      <c r="A86" s="56"/>
      <c r="B86" s="47"/>
      <c r="C86" s="48"/>
      <c r="D86" s="50"/>
      <c r="E86" s="49"/>
      <c r="F86" s="55"/>
      <c r="G86" s="54"/>
      <c r="H86" s="53"/>
      <c r="I86" s="16"/>
      <c r="J86" s="53"/>
      <c r="K86" s="63"/>
      <c r="L86" s="64"/>
      <c r="M86" s="29"/>
      <c r="N86" s="90"/>
    </row>
    <row r="87" spans="1:14" ht="15.75" x14ac:dyDescent="0.2">
      <c r="A87" s="42" t="s">
        <v>17</v>
      </c>
      <c r="B87" s="5"/>
      <c r="C87" s="17"/>
      <c r="D87" s="17"/>
      <c r="E87" s="18"/>
      <c r="F87" s="52">
        <f>SUM(F84:F85)</f>
        <v>6562.54</v>
      </c>
      <c r="G87" s="18"/>
      <c r="H87" s="52">
        <f>SUM(H84:H85)</f>
        <v>0</v>
      </c>
      <c r="I87" s="19"/>
      <c r="J87" s="103">
        <f>SUM(J84:J85)</f>
        <v>6562.54</v>
      </c>
      <c r="K87" s="19"/>
      <c r="L87" s="52">
        <f>SUM(L84:L85)</f>
        <v>6562.54</v>
      </c>
      <c r="M87" s="19"/>
      <c r="N87" s="91">
        <f>SUM(N29:N82)</f>
        <v>-9.6568020246934344E-12</v>
      </c>
    </row>
    <row r="88" spans="1:14" ht="15.75" x14ac:dyDescent="0.2">
      <c r="A88" s="43" t="s">
        <v>19</v>
      </c>
      <c r="B88" s="6"/>
      <c r="C88" s="20"/>
      <c r="D88" s="20"/>
      <c r="E88" s="21"/>
      <c r="F88" s="51">
        <f>F87*0.2</f>
        <v>1312.508</v>
      </c>
      <c r="G88" s="21"/>
      <c r="H88" s="51">
        <f>H87*0.2</f>
        <v>0</v>
      </c>
      <c r="I88" s="22"/>
      <c r="J88" s="51">
        <f>J87*0.2</f>
        <v>1312.508</v>
      </c>
      <c r="K88" s="22"/>
      <c r="L88" s="51">
        <f>L87*0.2</f>
        <v>1312.508</v>
      </c>
      <c r="M88" s="22"/>
      <c r="N88" s="92">
        <f>N87*0.2</f>
        <v>-1.9313604049386869E-12</v>
      </c>
    </row>
    <row r="89" spans="1:14" ht="16.5" thickBot="1" x14ac:dyDescent="0.25">
      <c r="A89" s="44" t="s">
        <v>18</v>
      </c>
      <c r="B89" s="93"/>
      <c r="C89" s="94"/>
      <c r="D89" s="94"/>
      <c r="E89" s="95"/>
      <c r="F89" s="96">
        <f>F87+F88</f>
        <v>7875.0479999999998</v>
      </c>
      <c r="G89" s="95"/>
      <c r="H89" s="96">
        <f>H87+H88</f>
        <v>0</v>
      </c>
      <c r="I89" s="97"/>
      <c r="J89" s="96">
        <f>J87+J88</f>
        <v>7875.0479999999998</v>
      </c>
      <c r="K89" s="97"/>
      <c r="L89" s="96">
        <f>L88+L87</f>
        <v>7875.0479999999998</v>
      </c>
      <c r="M89" s="97"/>
      <c r="N89" s="98">
        <f>N88+N88</f>
        <v>-3.8627208098773738E-12</v>
      </c>
    </row>
    <row r="90" spans="1:14" x14ac:dyDescent="0.2">
      <c r="C90" s="26"/>
      <c r="D90" s="26"/>
      <c r="E90" s="26"/>
      <c r="F90" s="26"/>
      <c r="G90" s="26"/>
      <c r="H90" s="26"/>
      <c r="I90" s="26"/>
      <c r="J90" s="26"/>
    </row>
    <row r="91" spans="1:14" ht="15.75" x14ac:dyDescent="0.25">
      <c r="A91" s="4" t="s">
        <v>36</v>
      </c>
      <c r="B91"/>
      <c r="C91"/>
      <c r="D91"/>
      <c r="E91"/>
      <c r="F91"/>
      <c r="G91"/>
      <c r="H91"/>
      <c r="I91" s="35"/>
      <c r="J91" s="26"/>
    </row>
    <row r="92" spans="1:14" ht="15.75" x14ac:dyDescent="0.25">
      <c r="A92" s="4" t="s">
        <v>61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/>
      <c r="B93"/>
      <c r="C93"/>
      <c r="D93"/>
      <c r="E93"/>
      <c r="F93"/>
      <c r="G93"/>
      <c r="H93"/>
      <c r="I93" s="26"/>
      <c r="J93" s="26"/>
    </row>
    <row r="94" spans="1:14" ht="15.75" x14ac:dyDescent="0.25">
      <c r="A94" s="36" t="s">
        <v>208</v>
      </c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4"/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99" t="s">
        <v>13</v>
      </c>
      <c r="B96" s="99"/>
      <c r="C96"/>
      <c r="D96" s="4" t="s">
        <v>14</v>
      </c>
      <c r="E96" s="41"/>
      <c r="F96" s="4"/>
      <c r="G96" s="4"/>
      <c r="H96" s="4" t="s">
        <v>14</v>
      </c>
      <c r="I96" s="26"/>
      <c r="J96" s="26"/>
    </row>
    <row r="97" spans="1:10" ht="15.75" x14ac:dyDescent="0.25">
      <c r="A97" s="4" t="s">
        <v>24</v>
      </c>
      <c r="B97"/>
      <c r="C97"/>
      <c r="D97" s="4" t="s">
        <v>37</v>
      </c>
      <c r="E97" s="4"/>
      <c r="F97" s="4"/>
      <c r="G97" s="4"/>
      <c r="H97" s="4" t="s">
        <v>38</v>
      </c>
      <c r="I97" s="26"/>
      <c r="J97" s="26"/>
    </row>
    <row r="98" spans="1:10" ht="15.75" x14ac:dyDescent="0.25">
      <c r="A98" s="4"/>
      <c r="B98"/>
      <c r="C98"/>
      <c r="D98" s="4"/>
      <c r="E98" s="4"/>
      <c r="F98" s="4"/>
      <c r="G98" s="4"/>
      <c r="H98" s="4"/>
      <c r="I98" s="26"/>
      <c r="J98" s="26"/>
    </row>
    <row r="99" spans="1:10" x14ac:dyDescent="0.2">
      <c r="A99" s="1" t="s">
        <v>20</v>
      </c>
      <c r="C99" s="26"/>
      <c r="D99" s="1" t="s">
        <v>20</v>
      </c>
      <c r="E99" s="26"/>
      <c r="F99" s="26"/>
      <c r="G99" s="26"/>
      <c r="H99" s="1" t="s">
        <v>20</v>
      </c>
      <c r="I99" s="26"/>
      <c r="J99" s="26"/>
    </row>
    <row r="100" spans="1:10" x14ac:dyDescent="0.2">
      <c r="C100" s="27"/>
      <c r="D100" s="27"/>
      <c r="E100" s="27"/>
      <c r="F100" s="27"/>
      <c r="G100" s="27"/>
      <c r="H100" s="27"/>
      <c r="I100" s="27"/>
      <c r="J100" s="27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</sheetData>
  <mergeCells count="6">
    <mergeCell ref="A96:B96"/>
    <mergeCell ref="C13:F13"/>
    <mergeCell ref="G13:H13"/>
    <mergeCell ref="I13:J13"/>
    <mergeCell ref="K13:L13"/>
    <mergeCell ref="M13:N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007674FF4E144BE6E0CB59513354B" ma:contentTypeVersion="989" ma:contentTypeDescription="Create a new document." ma:contentTypeScope="" ma:versionID="1879495207c6c4443b3a69725599c93c">
  <xsd:schema xmlns:xsd="http://www.w3.org/2001/XMLSchema" xmlns:xs="http://www.w3.org/2001/XMLSchema" xmlns:p="http://schemas.microsoft.com/office/2006/metadata/properties" xmlns:ns2="9462a29a-ab44-47a5-b1c4-fddff6a372d2" xmlns:ns3="8399f8b6-3739-4ff5-b0d8-a54f49934962" targetNamespace="http://schemas.microsoft.com/office/2006/metadata/properties" ma:root="true" ma:fieldsID="3958e37d8d6d5306d053ceed570563bb" ns2:_="" ns3:_="">
    <xsd:import namespace="9462a29a-ab44-47a5-b1c4-fddff6a372d2"/>
    <xsd:import namespace="8399f8b6-3739-4ff5-b0d8-a54f499349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a29a-ab44-47a5-b1c4-fddff6a372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9f8b6-3739-4ff5-b0d8-a54f49934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2a29a-ab44-47a5-b1c4-fddff6a372d2">NVQ3HMRTUURK-1964929495-516416</_dlc_DocId>
    <_dlc_DocIdUrl xmlns="9462a29a-ab44-47a5-b1c4-fddff6a372d2">
      <Url>https://tpji.sharepoint.com/sites/tpjfiles/_layouts/15/DocIdRedir.aspx?ID=NVQ3HMRTUURK-1964929495-516416</Url>
      <Description>NVQ3HMRTUURK-1964929495-516416</Description>
    </_dlc_DocIdUrl>
  </documentManagement>
</p:properties>
</file>

<file path=customXml/itemProps1.xml><?xml version="1.0" encoding="utf-8"?>
<ds:datastoreItem xmlns:ds="http://schemas.openxmlformats.org/officeDocument/2006/customXml" ds:itemID="{9B9B36E9-E518-456B-B6E3-3ADA20E36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B78E9-8D8D-483C-99BA-9B72C08F58C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61AA706-1A6C-4DD6-B2CB-10CCE28A3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a29a-ab44-47a5-b1c4-fddff6a372d2"/>
    <ds:schemaRef ds:uri="8399f8b6-3739-4ff5-b0d8-a54f49934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5C34BE-B548-4A53-BA31-B3A8D607AD82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399f8b6-3739-4ff5-b0d8-a54f49934962"/>
    <ds:schemaRef ds:uri="9462a29a-ab44-47a5-b1c4-fddff6a372d2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Nr.1</vt:lpstr>
      <vt:lpstr>Nr.2</vt:lpstr>
      <vt:lpstr>Nr.3</vt:lpstr>
      <vt:lpstr>Nr.4</vt:lpstr>
      <vt:lpstr>Nr.5</vt:lpstr>
      <vt:lpstr>Nr.6</vt:lpstr>
    </vt:vector>
  </TitlesOfParts>
  <Company>AS Tallinna Teed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Jermiškin, Andrei</cp:lastModifiedBy>
  <cp:lastPrinted>2003-12-08T08:17:41Z</cp:lastPrinted>
  <dcterms:created xsi:type="dcterms:W3CDTF">2000-03-06T07:00:16Z</dcterms:created>
  <dcterms:modified xsi:type="dcterms:W3CDTF">2022-11-30T07:20:51Z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0x010100274007674FF4E144BE6E0CB59513354B</vt:lpwstr>
  </property>
  <property fmtid="{D5CDD505-2E9C-101B-9397-08002B2CF9AE}" pid="3" name="_dlc_DocIdItemGuid">
    <vt:lpwstr>ce3cf0f5-ad86-4c43-a214-3d2f8088792a</vt:lpwstr>
  </property>
</Properties>
</file>